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rins\Documents\AD Educators\"/>
    </mc:Choice>
  </mc:AlternateContent>
  <xr:revisionPtr revIDLastSave="0" documentId="8_{C7162441-213B-4492-9B8E-1DEBA72F73DB}" xr6:coauthVersionLast="47" xr6:coauthVersionMax="47" xr10:uidLastSave="{00000000-0000-0000-0000-000000000000}"/>
  <bookViews>
    <workbookView xWindow="-110" yWindow="-110" windowWidth="19420" windowHeight="10420" xr2:uid="{C8F947DE-01E1-4EB3-BADF-9B6BBDC50EDA}"/>
  </bookViews>
  <sheets>
    <sheet name="Staff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I8" i="1"/>
  <c r="I7" i="1"/>
  <c r="K7" i="1" s="1"/>
  <c r="I6" i="1"/>
  <c r="I5" i="1"/>
  <c r="I4" i="1"/>
  <c r="G8" i="1"/>
  <c r="G7" i="1"/>
  <c r="G6" i="1"/>
  <c r="G5" i="1"/>
  <c r="G4" i="1"/>
  <c r="P9" i="1"/>
  <c r="P8" i="1"/>
  <c r="P7" i="1"/>
  <c r="P6" i="1"/>
  <c r="P5" i="1"/>
  <c r="P4" i="1"/>
  <c r="P3" i="1"/>
  <c r="O3" i="1"/>
  <c r="O9" i="1"/>
  <c r="O8" i="1"/>
  <c r="O7" i="1"/>
  <c r="O6" i="1"/>
  <c r="O5" i="1"/>
  <c r="O4" i="1"/>
  <c r="N9" i="1"/>
  <c r="N8" i="1"/>
  <c r="N7" i="1"/>
  <c r="N6" i="1"/>
  <c r="N5" i="1"/>
  <c r="N4" i="1"/>
  <c r="N3" i="1"/>
  <c r="K6" i="1" l="1"/>
  <c r="Q9" i="1"/>
  <c r="J9" i="1"/>
  <c r="Q5" i="1"/>
  <c r="Q4" i="1"/>
  <c r="R4" i="1" s="1"/>
  <c r="K4" i="1"/>
  <c r="K5" i="1"/>
  <c r="K8" i="1"/>
  <c r="I9" i="1"/>
  <c r="Q3" i="1"/>
  <c r="Q8" i="1"/>
  <c r="Q6" i="1"/>
  <c r="R9" i="1" s="1"/>
  <c r="Q7" i="1"/>
  <c r="R7" i="1" s="1"/>
  <c r="R5" i="1" l="1"/>
  <c r="K9" i="1"/>
  <c r="R3" i="1"/>
  <c r="R6" i="1"/>
  <c r="R8" i="1"/>
</calcChain>
</file>

<file path=xl/sharedStrings.xml><?xml version="1.0" encoding="utf-8"?>
<sst xmlns="http://schemas.openxmlformats.org/spreadsheetml/2006/main" count="88" uniqueCount="67">
  <si>
    <t>School</t>
  </si>
  <si>
    <t>Phone</t>
  </si>
  <si>
    <t>Principal</t>
  </si>
  <si>
    <t>Teacher Name</t>
  </si>
  <si>
    <t>No. of Students</t>
  </si>
  <si>
    <t>Yrs. of Experience</t>
  </si>
  <si>
    <t>Yrs. In this School</t>
  </si>
  <si>
    <t>Degree or Credits</t>
  </si>
  <si>
    <t>Self-Contained/ Subject Areas</t>
  </si>
  <si>
    <t>Grade Level(s)</t>
  </si>
  <si>
    <t>School email address</t>
  </si>
  <si>
    <t>City</t>
  </si>
  <si>
    <t>School Code</t>
  </si>
  <si>
    <t>Level 1</t>
  </si>
  <si>
    <t>Level 2</t>
  </si>
  <si>
    <t>Supervisory</t>
  </si>
  <si>
    <t>Highest Cert Level</t>
  </si>
  <si>
    <t>FT</t>
  </si>
  <si>
    <t>PT</t>
  </si>
  <si>
    <t>FT or PT</t>
  </si>
  <si>
    <t>Position</t>
  </si>
  <si>
    <t>Rel or Lay</t>
  </si>
  <si>
    <t>None</t>
  </si>
  <si>
    <t>Grad Year</t>
  </si>
  <si>
    <t>Admin</t>
  </si>
  <si>
    <t>Deomographics</t>
  </si>
  <si>
    <t>Credentials</t>
  </si>
  <si>
    <t>Contact Info</t>
  </si>
  <si>
    <t>Hrs or Periods / Week</t>
  </si>
  <si>
    <t>Schedule</t>
  </si>
  <si>
    <t>College or University</t>
  </si>
  <si>
    <t>Non-Hispanic / Latino</t>
  </si>
  <si>
    <t>Hispanic/Latino</t>
  </si>
  <si>
    <t>Female Rel</t>
  </si>
  <si>
    <t>Male Rel</t>
  </si>
  <si>
    <t>Clergy</t>
  </si>
  <si>
    <t>Lay Male</t>
  </si>
  <si>
    <t>Lay Female</t>
  </si>
  <si>
    <t>President/Head of School</t>
  </si>
  <si>
    <t>Assistant Principal</t>
  </si>
  <si>
    <t>Teacher</t>
  </si>
  <si>
    <t>American Indian / Native Alaskan</t>
  </si>
  <si>
    <t>Asian</t>
  </si>
  <si>
    <t>Black / African American</t>
  </si>
  <si>
    <t>Native Hawaiin / Pacific Islander</t>
  </si>
  <si>
    <t>White</t>
  </si>
  <si>
    <t>Two or More Races</t>
  </si>
  <si>
    <t>Unknown</t>
  </si>
  <si>
    <t>Race</t>
  </si>
  <si>
    <t>Ethnicity</t>
  </si>
  <si>
    <t>Full Time</t>
  </si>
  <si>
    <t>Part Time</t>
  </si>
  <si>
    <t>Total</t>
  </si>
  <si>
    <t>President / H. of Sch.</t>
  </si>
  <si>
    <t>Catholic / NonCatholic</t>
  </si>
  <si>
    <t>Catholic</t>
  </si>
  <si>
    <t>NonCatholic</t>
  </si>
  <si>
    <t>Unkown</t>
  </si>
  <si>
    <t>Percent</t>
  </si>
  <si>
    <t>Summary</t>
  </si>
  <si>
    <t>School Instructional Staff</t>
  </si>
  <si>
    <t>Classroom Aide</t>
  </si>
  <si>
    <t>Counselor</t>
  </si>
  <si>
    <t>Librarian</t>
  </si>
  <si>
    <t>Other</t>
  </si>
  <si>
    <t>Principal/Head of School</t>
  </si>
  <si>
    <t>Please return completed document to Elena Lanzieri elanzieri@allentowndiocese.org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</si>
</sst>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F4C81"/>
        <bgColor indexed="64"/>
      </patternFill>
    </fill>
    <fill>
      <patternFill patternType="solid">
        <fgColor rgb="FFFDEDD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4" borderId="3" xfId="0" applyFont="1" applyFill="1" applyBorder="1" applyAlignment="1"/>
    <xf numFmtId="0" fontId="2" fillId="4" borderId="2" xfId="0" applyFont="1" applyFill="1" applyBorder="1" applyAlignment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0" xfId="0" applyFont="1"/>
    <xf numFmtId="0" fontId="3" fillId="0" borderId="10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3" fillId="0" borderId="11" xfId="0" applyFont="1" applyBorder="1"/>
    <xf numFmtId="0" fontId="4" fillId="0" borderId="0" xfId="0" applyFont="1"/>
    <xf numFmtId="0" fontId="3" fillId="0" borderId="6" xfId="0" applyFont="1" applyBorder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/>
    <xf numFmtId="0" fontId="3" fillId="0" borderId="9" xfId="0" applyFont="1" applyBorder="1" applyAlignment="1"/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9" fontId="3" fillId="0" borderId="12" xfId="1" applyFont="1" applyBorder="1"/>
    <xf numFmtId="9" fontId="3" fillId="0" borderId="7" xfId="1" applyFont="1" applyBorder="1"/>
    <xf numFmtId="9" fontId="3" fillId="0" borderId="9" xfId="1" applyFont="1" applyBorder="1"/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/>
    <xf numFmtId="0" fontId="5" fillId="0" borderId="5" xfId="0" applyFont="1" applyBorder="1"/>
    <xf numFmtId="0" fontId="5" fillId="0" borderId="7" xfId="0" applyFont="1" applyBorder="1"/>
    <xf numFmtId="0" fontId="5" fillId="0" borderId="12" xfId="0" applyFont="1" applyBorder="1" applyAlignment="1">
      <alignment horizontal="center"/>
    </xf>
    <xf numFmtId="0" fontId="3" fillId="0" borderId="2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/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DEDD3"/>
      <color rgb="FFCFDBE6"/>
      <color rgb="FF0F4C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7611-44C2-4130-83C3-17B6918EB3A2}">
  <sheetPr codeName="Sheet1">
    <pageSetUpPr fitToPage="1"/>
  </sheetPr>
  <dimension ref="A1:AA66"/>
  <sheetViews>
    <sheetView showGridLines="0" tabSelected="1" zoomScaleNormal="100" workbookViewId="0"/>
  </sheetViews>
  <sheetFormatPr defaultColWidth="8.7265625" defaultRowHeight="13" x14ac:dyDescent="0.3"/>
  <cols>
    <col min="1" max="1" width="24.81640625" style="6" customWidth="1"/>
    <col min="2" max="2" width="9.7265625" style="6" customWidth="1"/>
    <col min="3" max="4" width="11.1796875" style="6" customWidth="1"/>
    <col min="5" max="5" width="11.81640625" style="6" customWidth="1"/>
    <col min="6" max="6" width="7.54296875" style="6" customWidth="1"/>
    <col min="7" max="7" width="9" style="6" customWidth="1"/>
    <col min="8" max="8" width="11.1796875" style="6" customWidth="1"/>
    <col min="9" max="9" width="14.453125" style="6" customWidth="1"/>
    <col min="10" max="10" width="20.1796875" style="6" customWidth="1"/>
    <col min="11" max="11" width="10.1796875" style="6" customWidth="1"/>
    <col min="12" max="12" width="11.54296875" style="6" customWidth="1"/>
    <col min="13" max="13" width="10.1796875" style="6" customWidth="1"/>
    <col min="14" max="14" width="9.81640625" style="6" customWidth="1"/>
    <col min="15" max="15" width="10.54296875" style="6" customWidth="1"/>
    <col min="16" max="16" width="8.7265625" style="6"/>
    <col min="17" max="17" width="15.7265625" style="6" customWidth="1"/>
    <col min="18" max="18" width="19.453125" style="6" bestFit="1" customWidth="1"/>
    <col min="19" max="19" width="8.7265625" style="6"/>
    <col min="20" max="27" width="8.7265625" style="6" hidden="1" customWidth="1"/>
    <col min="28" max="16384" width="8.7265625" style="6"/>
  </cols>
  <sheetData>
    <row r="1" spans="1:27" x14ac:dyDescent="0.3">
      <c r="A1" s="36" t="s">
        <v>66</v>
      </c>
    </row>
    <row r="2" spans="1:27" ht="17.5" customHeight="1" x14ac:dyDescent="0.35">
      <c r="A2" s="1" t="s">
        <v>60</v>
      </c>
      <c r="B2" s="2"/>
      <c r="C2" s="2"/>
      <c r="D2" s="2"/>
      <c r="E2" s="40" t="s">
        <v>59</v>
      </c>
      <c r="F2" s="40"/>
      <c r="G2" s="40"/>
      <c r="H2" s="40"/>
      <c r="I2" s="40"/>
      <c r="J2" s="40"/>
      <c r="K2" s="40"/>
      <c r="L2" s="2"/>
      <c r="M2" s="3"/>
      <c r="N2" s="4" t="s">
        <v>55</v>
      </c>
      <c r="O2" s="4" t="s">
        <v>56</v>
      </c>
      <c r="P2" s="4" t="s">
        <v>57</v>
      </c>
      <c r="Q2" s="4" t="s">
        <v>52</v>
      </c>
      <c r="R2" s="5" t="s">
        <v>58</v>
      </c>
      <c r="T2" s="6" t="s">
        <v>22</v>
      </c>
      <c r="U2" s="6" t="s">
        <v>33</v>
      </c>
      <c r="V2" s="6" t="s">
        <v>17</v>
      </c>
      <c r="W2" s="6" t="s">
        <v>31</v>
      </c>
      <c r="Y2" s="6" t="s">
        <v>38</v>
      </c>
      <c r="Z2" s="6" t="s">
        <v>41</v>
      </c>
      <c r="AA2" s="6" t="s">
        <v>55</v>
      </c>
    </row>
    <row r="3" spans="1:27" ht="14" x14ac:dyDescent="0.3">
      <c r="A3" s="7" t="s">
        <v>0</v>
      </c>
      <c r="B3" s="29"/>
      <c r="C3" s="29"/>
      <c r="D3" s="30"/>
      <c r="E3" s="8"/>
      <c r="F3" s="8"/>
      <c r="G3" s="9"/>
      <c r="H3" s="7"/>
      <c r="I3" s="24" t="s">
        <v>50</v>
      </c>
      <c r="J3" s="24" t="s">
        <v>51</v>
      </c>
      <c r="K3" s="28" t="s">
        <v>52</v>
      </c>
      <c r="L3" s="7" t="s">
        <v>41</v>
      </c>
      <c r="M3" s="10"/>
      <c r="N3" s="10">
        <f>COUNTIFS($C$13:$C$66,"American Indian / Native Alaskan",$E$13:$E$66,"Catholic")</f>
        <v>0</v>
      </c>
      <c r="O3" s="10">
        <f>COUNTIFS($C$13:$C$66,"American Indian / Native Alaskan",$E$13:$E$66,"NonCatholic")</f>
        <v>0</v>
      </c>
      <c r="P3" s="10">
        <f>COUNTIFS($C$13:$C$66,"American Indian / Native Alaskan",$E$13:$E$66,"Unknown")</f>
        <v>0</v>
      </c>
      <c r="Q3" s="10">
        <f>SUM(N3:P3)</f>
        <v>0</v>
      </c>
      <c r="R3" s="21" t="e">
        <f>(Q3)/SUM($Q$3:$Q$9)</f>
        <v>#DIV/0!</v>
      </c>
      <c r="S3" s="11"/>
      <c r="T3" s="6" t="s">
        <v>13</v>
      </c>
      <c r="U3" s="6" t="s">
        <v>34</v>
      </c>
      <c r="V3" s="6" t="s">
        <v>18</v>
      </c>
      <c r="W3" s="6" t="s">
        <v>32</v>
      </c>
      <c r="Y3" s="6" t="s">
        <v>2</v>
      </c>
      <c r="Z3" s="6" t="s">
        <v>42</v>
      </c>
      <c r="AA3" s="6" t="s">
        <v>56</v>
      </c>
    </row>
    <row r="4" spans="1:27" ht="14" x14ac:dyDescent="0.3">
      <c r="A4" s="12" t="s">
        <v>11</v>
      </c>
      <c r="B4" s="29"/>
      <c r="C4" s="29"/>
      <c r="D4" s="30"/>
      <c r="E4" s="8" t="s">
        <v>53</v>
      </c>
      <c r="F4" s="8"/>
      <c r="G4" s="13">
        <f>COUNTIF($I$13:$I$66,"President/Head of School")</f>
        <v>0</v>
      </c>
      <c r="H4" s="12" t="s">
        <v>33</v>
      </c>
      <c r="I4" s="8">
        <f>COUNTIFS($B$13:$B$66,"Female Rel",$F$13:$F$66,"FT")</f>
        <v>0</v>
      </c>
      <c r="J4" s="8">
        <f>COUNTIFS($B$13:$B$66,"Female Rel",$F$13:$F$66,"PT")</f>
        <v>0</v>
      </c>
      <c r="K4" s="27">
        <f>SUM(I4:J4)</f>
        <v>0</v>
      </c>
      <c r="L4" s="12" t="s">
        <v>42</v>
      </c>
      <c r="M4" s="9"/>
      <c r="N4" s="9">
        <f>COUNTIFS($C$13:$C$66,"Asian",$E$13:$E$66,"Catholic")</f>
        <v>0</v>
      </c>
      <c r="O4" s="9">
        <f>COUNTIFS($C$13:$C$66,"Asian",$E$13:$E$66,"NonCatholic")</f>
        <v>0</v>
      </c>
      <c r="P4" s="9">
        <f>COUNTIFS($C$13:$C$66,"Asian",$E$13:$E$66,"Unknown")</f>
        <v>0</v>
      </c>
      <c r="Q4" s="9">
        <f t="shared" ref="Q4:Q9" si="0">SUM(N4:P4)</f>
        <v>0</v>
      </c>
      <c r="R4" s="22" t="e">
        <f t="shared" ref="R4:R9" si="1">(Q4)/SUM($Q$3:$Q$9)</f>
        <v>#DIV/0!</v>
      </c>
      <c r="S4" s="11"/>
      <c r="T4" s="6" t="s">
        <v>14</v>
      </c>
      <c r="U4" s="6" t="s">
        <v>35</v>
      </c>
      <c r="Y4" s="6" t="s">
        <v>39</v>
      </c>
      <c r="Z4" s="6" t="s">
        <v>43</v>
      </c>
    </row>
    <row r="5" spans="1:27" ht="14" x14ac:dyDescent="0.3">
      <c r="A5" s="12" t="s">
        <v>1</v>
      </c>
      <c r="B5" s="29"/>
      <c r="C5" s="29"/>
      <c r="D5" s="30"/>
      <c r="E5" s="8" t="s">
        <v>2</v>
      </c>
      <c r="F5" s="8"/>
      <c r="G5" s="13">
        <f>COUNTIF($I$13:$I$66,"Principal")</f>
        <v>0</v>
      </c>
      <c r="H5" s="12" t="s">
        <v>34</v>
      </c>
      <c r="I5" s="8">
        <f>COUNTIFS($B$13:$B$66,"Male Rel",$F$13:$F$66,"FT")</f>
        <v>0</v>
      </c>
      <c r="J5" s="8">
        <f>COUNTIFS($B$13:$B$66,"Male Rel",$F$13:$F$66,"PT")</f>
        <v>0</v>
      </c>
      <c r="K5" s="27">
        <f t="shared" ref="K5:K8" si="2">SUM(I5:J5)</f>
        <v>0</v>
      </c>
      <c r="L5" s="12" t="s">
        <v>43</v>
      </c>
      <c r="M5" s="9"/>
      <c r="N5" s="9">
        <f>COUNTIFS($C$13:$C$66,"Black / African American",$E$13:$E$66,"Catholic")</f>
        <v>0</v>
      </c>
      <c r="O5" s="9">
        <f>COUNTIFS($C$13:$C$66,"Black / African American",$E$13:$E$66,"NonCatholic")</f>
        <v>0</v>
      </c>
      <c r="P5" s="9">
        <f>COUNTIFS($C$13:$C$66,"Black / African American",$E$13:$E$66,"Unknown")</f>
        <v>0</v>
      </c>
      <c r="Q5" s="9">
        <f t="shared" si="0"/>
        <v>0</v>
      </c>
      <c r="R5" s="22" t="e">
        <f t="shared" si="1"/>
        <v>#DIV/0!</v>
      </c>
      <c r="S5" s="11"/>
      <c r="T5" s="6" t="s">
        <v>15</v>
      </c>
      <c r="U5" s="6" t="s">
        <v>36</v>
      </c>
      <c r="Y5" s="6" t="s">
        <v>40</v>
      </c>
      <c r="Z5" s="6" t="s">
        <v>44</v>
      </c>
    </row>
    <row r="6" spans="1:27" ht="14" x14ac:dyDescent="0.3">
      <c r="A6" s="12" t="s">
        <v>65</v>
      </c>
      <c r="B6" s="29"/>
      <c r="C6" s="29"/>
      <c r="D6" s="30"/>
      <c r="E6" s="9" t="s">
        <v>39</v>
      </c>
      <c r="F6" s="8"/>
      <c r="G6" s="13">
        <f>COUNTIF($I$13:$I$66,"Assistant Principal")</f>
        <v>0</v>
      </c>
      <c r="H6" s="12" t="s">
        <v>35</v>
      </c>
      <c r="I6" s="8">
        <f>COUNTIFS($B$13:$B$66,"Clergy",$F$13:$F$66,"FT")</f>
        <v>0</v>
      </c>
      <c r="J6" s="8">
        <f>COUNTIFS($B$13:$B$66,"Clergy",$F$13:$F$66,"PT")</f>
        <v>0</v>
      </c>
      <c r="K6" s="27">
        <f t="shared" si="2"/>
        <v>0</v>
      </c>
      <c r="L6" s="12" t="s">
        <v>44</v>
      </c>
      <c r="M6" s="9"/>
      <c r="N6" s="9">
        <f>COUNTIFS($C$13:$C$66,"Native Hawaiin / Pacific Islander",$E$13:$E$66,"Catholic")</f>
        <v>0</v>
      </c>
      <c r="O6" s="9">
        <f>COUNTIFS($C$13:$C$66,"Native Hawaiin / Pacific Islander",$E$13:$E$66,"NonCatholic")</f>
        <v>0</v>
      </c>
      <c r="P6" s="9">
        <f>COUNTIFS($C$13:$C$66,"Native Hawaiin / Pacific Islander",$E$13:$E$66,"Unknown")</f>
        <v>0</v>
      </c>
      <c r="Q6" s="9">
        <f t="shared" si="0"/>
        <v>0</v>
      </c>
      <c r="R6" s="22" t="e">
        <f t="shared" si="1"/>
        <v>#DIV/0!</v>
      </c>
      <c r="S6" s="11"/>
      <c r="T6" s="6" t="s">
        <v>24</v>
      </c>
      <c r="U6" s="6" t="s">
        <v>37</v>
      </c>
      <c r="Y6" s="6" t="s">
        <v>61</v>
      </c>
      <c r="Z6" s="6" t="s">
        <v>45</v>
      </c>
    </row>
    <row r="7" spans="1:27" ht="14" x14ac:dyDescent="0.3">
      <c r="A7" s="12" t="s">
        <v>12</v>
      </c>
      <c r="B7" s="29"/>
      <c r="C7" s="31"/>
      <c r="D7" s="32"/>
      <c r="E7" s="9" t="s">
        <v>40</v>
      </c>
      <c r="F7" s="8"/>
      <c r="G7" s="13">
        <f>COUNTIF($I$13:$I$66,"Teacher")</f>
        <v>0</v>
      </c>
      <c r="H7" s="12" t="s">
        <v>36</v>
      </c>
      <c r="I7" s="8">
        <f>COUNTIFS($B$13:$B$66,"Lay Male",$F$13:$F$66,"FT")</f>
        <v>0</v>
      </c>
      <c r="J7" s="8">
        <f>COUNTIFS($B$13:$B$66,"Lay Male",$F$13:$F$66,"PT")</f>
        <v>0</v>
      </c>
      <c r="K7" s="27">
        <f t="shared" si="2"/>
        <v>0</v>
      </c>
      <c r="L7" s="12" t="s">
        <v>45</v>
      </c>
      <c r="M7" s="9"/>
      <c r="N7" s="9">
        <f>COUNTIFS($C$13:$C$66,"White",$E$13:$E$66,"Catholic")</f>
        <v>0</v>
      </c>
      <c r="O7" s="9">
        <f>COUNTIFS($C$13:$C$66,"White",$E$13:$E$66,"NonCatholic")</f>
        <v>0</v>
      </c>
      <c r="P7" s="9">
        <f>COUNTIFS($C$13:$C$66,"White",$E$13:$E$66,"Unknown")</f>
        <v>0</v>
      </c>
      <c r="Q7" s="9">
        <f t="shared" si="0"/>
        <v>0</v>
      </c>
      <c r="R7" s="22" t="e">
        <f t="shared" si="1"/>
        <v>#DIV/0!</v>
      </c>
      <c r="S7" s="11"/>
      <c r="Y7" s="6" t="s">
        <v>62</v>
      </c>
      <c r="Z7" s="6" t="s">
        <v>46</v>
      </c>
    </row>
    <row r="8" spans="1:27" ht="14" x14ac:dyDescent="0.3">
      <c r="A8" s="12"/>
      <c r="B8" s="8"/>
      <c r="C8" s="8"/>
      <c r="D8" s="14"/>
      <c r="E8" s="9" t="s">
        <v>61</v>
      </c>
      <c r="F8" s="8"/>
      <c r="G8" s="13">
        <f>COUNTIF($I$13:$I$66,"Classroom Aide")</f>
        <v>0</v>
      </c>
      <c r="H8" s="12" t="s">
        <v>37</v>
      </c>
      <c r="I8" s="8">
        <f>COUNTIFS($B$13:$B$66,"Lay Female",$F$13:$F$66,"FT")</f>
        <v>0</v>
      </c>
      <c r="J8" s="8">
        <f>COUNTIFS($B$13:$B$66,"Lay Female",$F$13:$F$66,"PT")</f>
        <v>0</v>
      </c>
      <c r="K8" s="27">
        <f t="shared" si="2"/>
        <v>0</v>
      </c>
      <c r="L8" s="12" t="s">
        <v>46</v>
      </c>
      <c r="M8" s="9"/>
      <c r="N8" s="9">
        <f>COUNTIFS($C$13:$C$66,"Two or More Races",$E$13:$E$66,"Catholic")</f>
        <v>0</v>
      </c>
      <c r="O8" s="9">
        <f>COUNTIFS($C$13:$C$66,"Two or More Races",$E$13:$E$66,"NonCatholic")</f>
        <v>0</v>
      </c>
      <c r="P8" s="9">
        <f>COUNTIFS($C$13:$C$66,"Two or More Races",$E$13:$E$66,"Unknown")</f>
        <v>0</v>
      </c>
      <c r="Q8" s="9">
        <f t="shared" si="0"/>
        <v>0</v>
      </c>
      <c r="R8" s="22" t="e">
        <f t="shared" si="1"/>
        <v>#DIV/0!</v>
      </c>
      <c r="S8" s="11"/>
      <c r="Y8" s="6" t="s">
        <v>63</v>
      </c>
      <c r="Z8" s="6" t="s">
        <v>47</v>
      </c>
    </row>
    <row r="9" spans="1:27" ht="15.75" customHeight="1" x14ac:dyDescent="0.3">
      <c r="A9" s="15"/>
      <c r="B9" s="13"/>
      <c r="C9" s="13"/>
      <c r="D9" s="16"/>
      <c r="E9" s="13"/>
      <c r="F9" s="13"/>
      <c r="G9" s="13"/>
      <c r="H9" s="25" t="s">
        <v>52</v>
      </c>
      <c r="I9" s="26">
        <f>SUM(I4:I8)</f>
        <v>0</v>
      </c>
      <c r="J9" s="26">
        <f t="shared" ref="J9:K9" si="3">SUM(J4:J8)</f>
        <v>0</v>
      </c>
      <c r="K9" s="26">
        <f t="shared" si="3"/>
        <v>0</v>
      </c>
      <c r="L9" s="15" t="s">
        <v>47</v>
      </c>
      <c r="M9" s="17"/>
      <c r="N9" s="17">
        <f>COUNTIFS($C$13:$C$66,"Unknown",$E$13:$E$66,"Catholic")</f>
        <v>0</v>
      </c>
      <c r="O9" s="17">
        <f>COUNTIFS($C$13:$C$66,"Unknown",$E$13:$E$66,"NonCatholic")</f>
        <v>0</v>
      </c>
      <c r="P9" s="17">
        <f>COUNTIFS($C$13:$C$66,"Unknown",$E$13:$E$66,"Unknown")</f>
        <v>0</v>
      </c>
      <c r="Q9" s="17">
        <f t="shared" si="0"/>
        <v>0</v>
      </c>
      <c r="R9" s="23" t="e">
        <f t="shared" si="1"/>
        <v>#DIV/0!</v>
      </c>
      <c r="S9" s="11"/>
      <c r="Y9" s="6" t="s">
        <v>64</v>
      </c>
    </row>
    <row r="10" spans="1:27" ht="10" customHeight="1" x14ac:dyDescent="0.3">
      <c r="B10" s="18"/>
      <c r="C10" s="18"/>
      <c r="D10" s="18"/>
      <c r="E10" s="18"/>
      <c r="F10" s="18"/>
      <c r="G10" s="18"/>
      <c r="H10" s="18"/>
      <c r="I10" s="18"/>
      <c r="K10" s="18"/>
      <c r="S10" s="11"/>
    </row>
    <row r="11" spans="1:27" ht="19.5" customHeight="1" x14ac:dyDescent="0.3">
      <c r="A11" s="37" t="s">
        <v>25</v>
      </c>
      <c r="B11" s="38"/>
      <c r="C11" s="38"/>
      <c r="D11" s="38"/>
      <c r="E11" s="39"/>
      <c r="F11" s="37" t="s">
        <v>29</v>
      </c>
      <c r="G11" s="39"/>
      <c r="H11" s="38" t="s">
        <v>20</v>
      </c>
      <c r="I11" s="38"/>
      <c r="J11" s="38"/>
      <c r="K11" s="39"/>
      <c r="L11" s="37" t="s">
        <v>26</v>
      </c>
      <c r="M11" s="38"/>
      <c r="N11" s="38"/>
      <c r="O11" s="38"/>
      <c r="P11" s="38"/>
      <c r="Q11" s="39"/>
      <c r="R11" s="19" t="s">
        <v>27</v>
      </c>
    </row>
    <row r="12" spans="1:27" ht="36" customHeight="1" x14ac:dyDescent="0.3">
      <c r="A12" s="20" t="s">
        <v>3</v>
      </c>
      <c r="B12" s="20" t="s">
        <v>21</v>
      </c>
      <c r="C12" s="20" t="s">
        <v>48</v>
      </c>
      <c r="D12" s="20" t="s">
        <v>49</v>
      </c>
      <c r="E12" s="20" t="s">
        <v>54</v>
      </c>
      <c r="F12" s="20" t="s">
        <v>19</v>
      </c>
      <c r="G12" s="20" t="s">
        <v>28</v>
      </c>
      <c r="H12" s="20" t="s">
        <v>9</v>
      </c>
      <c r="I12" s="20" t="s">
        <v>20</v>
      </c>
      <c r="J12" s="20" t="s">
        <v>8</v>
      </c>
      <c r="K12" s="20" t="s">
        <v>4</v>
      </c>
      <c r="L12" s="20" t="s">
        <v>5</v>
      </c>
      <c r="M12" s="20" t="s">
        <v>6</v>
      </c>
      <c r="N12" s="20" t="s">
        <v>16</v>
      </c>
      <c r="O12" s="20" t="s">
        <v>7</v>
      </c>
      <c r="P12" s="20" t="s">
        <v>23</v>
      </c>
      <c r="Q12" s="20" t="s">
        <v>30</v>
      </c>
      <c r="R12" s="20" t="s">
        <v>10</v>
      </c>
    </row>
    <row r="13" spans="1:27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27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7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7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6:18" x14ac:dyDescent="0.3"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6:18" x14ac:dyDescent="0.3"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</sheetData>
  <sheetProtection sheet="1" sort="0"/>
  <mergeCells count="5">
    <mergeCell ref="L11:Q11"/>
    <mergeCell ref="H11:K11"/>
    <mergeCell ref="F11:G11"/>
    <mergeCell ref="E2:K2"/>
    <mergeCell ref="A11:E11"/>
  </mergeCells>
  <dataValidations count="7">
    <dataValidation type="list" allowBlank="1" showInputMessage="1" showErrorMessage="1" sqref="F13:F64" xr:uid="{16F8E847-CE0A-4F57-B6A1-1EC379B62984}">
      <formula1>$V$2:$V$3</formula1>
    </dataValidation>
    <dataValidation type="list" allowBlank="1" showInputMessage="1" showErrorMessage="1" sqref="N13:N64" xr:uid="{4ED97743-5502-485F-ACD3-F2EAF4D2845B}">
      <formula1>$T$2:$T$6</formula1>
    </dataValidation>
    <dataValidation type="list" allowBlank="1" showInputMessage="1" showErrorMessage="1" sqref="C13:C64" xr:uid="{383B6BF9-142E-4FE1-8C10-9BDE85531BC2}">
      <formula1>$Z$2:$Z$8</formula1>
    </dataValidation>
    <dataValidation type="list" allowBlank="1" showInputMessage="1" showErrorMessage="1" sqref="D13:D64" xr:uid="{8C714E23-EED2-486A-95C1-C0E5E93594E1}">
      <formula1>$W$2:$W$3</formula1>
    </dataValidation>
    <dataValidation type="list" allowBlank="1" showInputMessage="1" showErrorMessage="1" sqref="B13:B64" xr:uid="{78852217-B66E-4631-8A71-37E4CC12C101}">
      <formula1>$U$2:$U$6</formula1>
    </dataValidation>
    <dataValidation type="list" allowBlank="1" showInputMessage="1" showErrorMessage="1" sqref="E13:E64" xr:uid="{1A5EF684-AD53-4F0D-A81A-36F2EB83024D}">
      <formula1>$AA$2:$AA$3</formula1>
    </dataValidation>
    <dataValidation type="list" allowBlank="1" showInputMessage="1" showErrorMessage="1" sqref="I13:I64" xr:uid="{4CAD3F28-F7CA-4B39-AA2C-FFAFB47B4EBB}">
      <formula1>$Y$2:$Y$9</formula1>
    </dataValidation>
  </dataValidations>
  <pageMargins left="0.25" right="0.25" top="0.75" bottom="0.75" header="0.3" footer="0.3"/>
  <pageSetup scale="5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Kerins</dc:creator>
  <cp:lastModifiedBy>Sarah Kerins</cp:lastModifiedBy>
  <cp:lastPrinted>2022-08-12T15:35:04Z</cp:lastPrinted>
  <dcterms:created xsi:type="dcterms:W3CDTF">2022-07-07T15:18:56Z</dcterms:created>
  <dcterms:modified xsi:type="dcterms:W3CDTF">2022-08-12T15:39:08Z</dcterms:modified>
</cp:coreProperties>
</file>